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<sst xmlns="http://schemas.openxmlformats.org/spreadsheetml/2006/main" count="767" uniqueCount="728">
  <si>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</si>
  <si>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</si>
  <si>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</si>
  <si>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</si>
  <si>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</si>
  <si>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</si>
  <si>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</si>
  <si>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</si>
  <si>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</si>
  <si>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</si>
  <si>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</si>
  <si>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</si>
  <si>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</si>
  <si>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</si>
  <si>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</si>
  <si>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</si>
  <si>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</si>
  <si>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</si>
  <si>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</si>
  <si>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</si>
  <si>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</si>
  <si>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</si>
  <si>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</si>
  <si>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</si>
  <si>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</si>
  <si>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</si>
  <si>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</si>
  <si>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</si>
  <si>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</si>
  <si>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</si>
  <si>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</si>
  <si>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</si>
  <si>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</si>
  <si>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</si>
  <si>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</si>
  <si>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</si>
  <si>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</si>
  <si>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</si>
  <si>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</si>
  <si>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</si>
  <si>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</si>
  <si>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</si>
  <si>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</si>
  <si>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</si>
  <si>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</si>
  <si>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</si>
  <si>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</si>
  <si>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</si>
  <si>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</si>
  <si>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</si>
  <si>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</si>
  <si>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</si>
  <si>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</si>
  <si>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</si>
  <si>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</si>
  <si>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</si>
  <si>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</si>
  <si>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</si>
  <si>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</si>
  <si>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</si>
  <si>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</si>
  <si>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</si>
  <si>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</si>
  <si>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</si>
  <si>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</si>
  <si>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</si>
  <si>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</si>
  <si>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</si>
  <si>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</si>
  <si>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</si>
  <si>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</si>
  <si>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</si>
  <si>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</si>
  <si>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</si>
  <si>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</si>
  <si>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</si>
  <si>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</si>
  <si>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</si>
  <si>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</si>
  <si>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</si>
  <si>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</si>
  <si>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</si>
  <si>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</si>
  <si>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</si>
  <si>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</si>
  <si>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</si>
  <si>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</si>
  <si>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</si>
  <si>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</si>
  <si>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</si>
  <si>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</si>
  <si>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</si>
  <si>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</si>
  <si>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</si>
  <si>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</si>
  <si>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</si>
  <si>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</si>
  <si>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</si>
  <si>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</si>
  <si>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</si>
  <si>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</si>
  <si>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</si>
  <si>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</si>
  <si>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</si>
  <si>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</si>
  <si>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</si>
  <si>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</si>
  <si>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</si>
  <si>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</si>
  <si>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</si>
  <si>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</si>
  <si>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</si>
  <si>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</si>
  <si>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</si>
  <si>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</si>
  <si>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</si>
  <si>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</si>
  <si>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</si>
  <si>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</si>
  <si>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</si>
  <si>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</si>
  <si>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</si>
  <si>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</si>
  <si>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</si>
  <si>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</si>
  <si>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</si>
  <si>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</si>
  <si>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</si>
  <si>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</si>
  <si>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</si>
  <si>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</si>
  <si>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</si>
  <si>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</si>
  <si>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</si>
  <si>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</si>
  <si>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</si>
  <si>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</si>
  <si>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</si>
  <si>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</si>
  <si>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</si>
  <si>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</si>
  <si>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</si>
  <si>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</si>
  <si>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</si>
  <si>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</si>
  <si>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</si>
  <si>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</si>
  <si>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</si>
  <si>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</si>
  <si>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</si>
  <si>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</si>
  <si>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</si>
  <si>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</si>
  <si>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</si>
  <si>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</si>
  <si>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</si>
  <si>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</si>
  <si>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</si>
  <si>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</si>
  <si>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</si>
  <si>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</si>
  <si>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</si>
  <si>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</si>
  <si>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</si>
  <si>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</si>
  <si>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</si>
  <si>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</si>
  <si>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</si>
  <si>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</si>
  <si>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</si>
  <si>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</si>
  <si>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</si>
  <si>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</si>
  <si>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</si>
  <si>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</si>
  <si>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</si>
  <si>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</si>
  <si>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</si>
  <si>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</si>
  <si>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</si>
  <si>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</si>
  <si>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</si>
  <si>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</si>
  <si>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</si>
  <si>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</si>
  <si>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</si>
  <si>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</si>
  <si>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</si>
  <si>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</si>
  <si>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</si>
  <si>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</si>
  <si>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</si>
  <si>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</si>
  <si>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</si>
  <si>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</si>
  <si>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</si>
  <si>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</si>
  <si>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</si>
  <si>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</si>
  <si>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</si>
  <si>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</si>
  <si>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</si>
  <si>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</si>
  <si>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</si>
  <si>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</si>
  <si>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</si>
  <si>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</si>
  <si>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</si>
  <si>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</si>
  <si>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</si>
  <si>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</si>
  <si>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</si>
  <si>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</si>
  <si>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</si>
  <si>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</si>
  <si>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</si>
  <si>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</si>
  <si>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</si>
  <si>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</si>
  <si>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</si>
  <si>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</si>
  <si>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</si>
  <si>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</si>
  <si>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</si>
  <si>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</si>
  <si>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</si>
  <si>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</si>
  <si>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</si>
  <si>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</si>
  <si>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</si>
  <si>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</si>
  <si>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</si>
  <si>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</si>
  <si>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</si>
  <si>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</si>
  <si>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</si>
  <si>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</si>
  <si>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</si>
  <si>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</si>
  <si>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</si>
  <si>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</si>
  <si>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</si>
  <si>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</si>
  <si>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</si>
  <si>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</si>
  <si>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</si>
  <si>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</si>
  <si>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</si>
  <si>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</si>
  <si>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</si>
  <si>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</si>
  <si>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</si>
  <si>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</si>
  <si>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</si>
  <si>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</si>
  <si>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</si>
  <si>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</si>
  <si>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</si>
  <si>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</si>
  <si>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</si>
  <si>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</si>
  <si>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</si>
  <si>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</si>
  <si>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</si>
  <si>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</si>
  <si>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</si>
  <si>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</si>
  <si>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</si>
  <si>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</si>
  <si>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</si>
  <si>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</si>
  <si>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</si>
  <si>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</si>
  <si>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</si>
  <si>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</si>
  <si>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</si>
  <si>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</si>
  <si>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</si>
  <si>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</si>
  <si>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</si>
  <si>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</si>
  <si>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</si>
  <si>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</si>
  <si>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</si>
  <si>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</si>
  <si>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</si>
  <si>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</si>
  <si>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</si>
  <si>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</si>
  <si>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</si>
  <si>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</si>
  <si>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</si>
  <si>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</si>
  <si>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</si>
  <si>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</si>
  <si>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</si>
  <si>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</si>
  <si>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</si>
  <si>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</si>
  <si>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</si>
  <si>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</si>
  <si>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</si>
  <si>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</si>
  <si>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</si>
  <si>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</si>
  <si>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</si>
  <si>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</si>
  <si>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</si>
  <si>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</si>
  <si>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</si>
  <si>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</si>
  <si>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</si>
  <si>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</si>
  <si>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</si>
  <si>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</si>
  <si>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</si>
  <si>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</si>
  <si>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</si>
  <si>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</si>
  <si>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</si>
  <si>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</si>
  <si>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</si>
  <si>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</si>
  <si>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</si>
  <si>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</si>
  <si>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</si>
  <si>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</si>
  <si>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</si>
  <si>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</si>
  <si>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</si>
  <si>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</si>
  <si>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</si>
  <si>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</si>
  <si>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</si>
  <si>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</si>
  <si>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</si>
  <si>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</si>
  <si>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</si>
  <si>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</si>
  <si>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</si>
  <si>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</si>
  <si>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</si>
  <si>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</si>
  <si>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</si>
  <si>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</si>
  <si>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</si>
  <si>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</si>
  <si>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</si>
  <si>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</si>
  <si>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</si>
  <si>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</si>
  <si>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</si>
  <si>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</si>
  <si>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</si>
  <si>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</si>
  <si>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</si>
  <si>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</si>
  <si>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</si>
  <si>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</si>
  <si>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</si>
  <si>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</si>
  <si>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</si>
  <si>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</si>
  <si>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</si>
  <si>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</si>
  <si>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</si>
  <si>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</si>
  <si>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</si>
  <si>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</si>
  <si>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</si>
  <si>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</si>
  <si>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</si>
  <si>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</si>
  <si>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</si>
  <si>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</si>
  <si>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</si>
  <si>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</si>
  <si>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</si>
  <si>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</si>
  <si>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</si>
  <si>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</si>
  <si>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</si>
  <si>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</si>
  <si>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</si>
  <si>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</si>
  <si>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</si>
  <si>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</si>
  <si>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</si>
  <si>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</si>
  <si>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</si>
  <si>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</si>
  <si>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</si>
  <si>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</si>
  <si>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</si>
  <si>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</si>
  <si>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</si>
  <si>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</si>
  <si>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</si>
  <si>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</si>
  <si>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</si>
  <si>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</si>
  <si>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</si>
  <si>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</si>
  <si>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</si>
  <si>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</si>
  <si>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</si>
  <si>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</si>
  <si>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</si>
  <si>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</si>
  <si>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</si>
  <si>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</si>
  <si>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</si>
  <si>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</si>
  <si>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</si>
  <si>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</si>
  <si>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</si>
  <si>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</si>
  <si>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</si>
  <si>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</si>
  <si>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</si>
  <si>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</si>
  <si>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</si>
  <si>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</si>
  <si>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</si>
  <si>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</si>
  <si>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</si>
  <si>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</si>
  <si>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</si>
  <si>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</si>
  <si>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</si>
  <si>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</si>
  <si>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</si>
  <si>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</si>
  <si>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</si>
  <si>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</si>
  <si>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</si>
  <si>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</si>
  <si>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</si>
  <si>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</si>
  <si>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</si>
  <si>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</si>
  <si>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</si>
  <si>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</si>
  <si>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</si>
  <si>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</si>
  <si>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</si>
  <si>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</si>
  <si>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</si>
  <si>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</si>
  <si>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</si>
  <si>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</si>
  <si>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</si>
  <si>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</si>
  <si>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</si>
  <si>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</si>
  <si>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</si>
  <si>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</si>
  <si>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</si>
  <si>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</si>
  <si>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</si>
  <si>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</si>
  <si>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</si>
  <si>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</si>
  <si>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</si>
  <si>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</si>
  <si>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</si>
  <si>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</si>
  <si>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</si>
  <si>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</si>
  <si>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</si>
  <si>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</si>
  <si>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</si>
  <si>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</si>
  <si>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</si>
  <si>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</si>
  <si>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</si>
  <si>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</si>
  <si>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</si>
  <si>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</si>
  <si>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</si>
  <si>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</si>
  <si>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</si>
  <si>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</si>
  <si>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</si>
  <si>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</si>
  <si>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</si>
  <si>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</si>
  <si>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</si>
  <si>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</si>
  <si>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</si>
  <si>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</si>
  <si>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</si>
  <si>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</si>
  <si>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</si>
  <si>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</si>
  <si>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</si>
  <si>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</si>
  <si>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</si>
  <si>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</si>
  <si>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</si>
  <si>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</si>
  <si>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</si>
  <si>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</si>
  <si>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</si>
  <si>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</si>
  <si>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</si>
  <si>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</si>
  <si>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</si>
  <si>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</si>
  <si>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</si>
  <si>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</si>
  <si>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</si>
  <si>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</si>
  <si>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</si>
  <si>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</si>
  <si>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</si>
  <si>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</si>
  <si>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</si>
  <si>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</si>
  <si>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</si>
  <si>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</si>
  <si>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</si>
  <si>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</si>
  <si>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</si>
  <si>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</si>
  <si>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</si>
  <si>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</si>
  <si>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</si>
  <si>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</si>
  <si>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</si>
  <si>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</si>
  <si>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</si>
  <si>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</si>
  <si>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</si>
  <si>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</si>
  <si>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</si>
  <si>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</si>
  <si>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</si>
  <si>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</si>
  <si>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</si>
  <si>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</si>
  <si>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</si>
  <si>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</si>
  <si>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</si>
  <si>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</si>
  <si>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</si>
  <si>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</si>
  <si>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</si>
  <si>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</si>
  <si>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</si>
  <si>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</si>
  <si>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</si>
  <si>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</si>
  <si>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</si>
  <si>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</si>
  <si>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</si>
  <si>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</si>
  <si>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</si>
  <si>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</si>
  <si>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</si>
  <si>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</si>
  <si>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</si>
  <si>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</si>
  <si>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</si>
  <si>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</si>
  <si>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</si>
  <si>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</si>
  <si>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</si>
  <si>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</si>
  <si>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</si>
  <si>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</si>
  <si>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</si>
  <si>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</si>
  <si>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</si>
  <si>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</si>
  <si>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</si>
  <si>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</si>
  <si>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</si>
  <si>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</si>
  <si>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</si>
  <si>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</si>
  <si>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</si>
  <si>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</si>
  <si>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</si>
  <si>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</si>
  <si>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</si>
  <si>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</si>
  <si>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</si>
  <si>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</si>
  <si>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</si>
  <si>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</si>
  <si>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</si>
  <si>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</si>
  <si>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</si>
  <si>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</si>
  <si>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</si>
  <si>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</si>
  <si>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</si>
  <si>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</si>
  <si>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</si>
  <si>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</si>
  <si>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</si>
  <si>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</si>
  <si>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</si>
  <si>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</si>
  <si>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</si>
  <si>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</si>
  <si>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</si>
  <si>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</si>
  <si>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</si>
  <si>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</si>
  <si>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</si>
  <si>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</si>
  <si>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</si>
  <si>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</si>
  <si>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</si>
  <si>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</si>
  <si>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</si>
  <si>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</si>
  <si>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</si>
  <si>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</si>
  <si>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</si>
  <si>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</si>
  <si>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</si>
  <si>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</si>
  <si>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</si>
  <si>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</si>
  <si>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</si>
  <si>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</si>
  <si>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</si>
  <si>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</si>
  <si>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</si>
  <si>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</si>
  <si>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</si>
  <si>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</si>
  <si>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</si>
  <si>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</si>
  <si>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</si>
  <si>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</si>
  <si>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</si>
  <si>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</si>
  <si>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</si>
  <si>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</si>
  <si>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</si>
  <si>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</si>
  <si>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</si>
  <si>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</si>
  <si>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</si>
  <si>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</si>
  <si>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</si>
  <si>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</si>
  <si>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</si>
  <si>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</si>
  <si>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</si>
  <si>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</si>
  <si>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</si>
  <si>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</si>
  <si>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</si>
  <si>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</si>
  <si>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</si>
  <si>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</si>
  <si>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</si>
  <si>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</si>
  <si>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</si>
  <si>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</si>
  <si>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</si>
  <si>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</si>
  <si>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</si>
  <si>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</si>
  <si>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</si>
  <si>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</si>
  <si>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</si>
  <si>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</si>
  <si>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</si>
  <si>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</si>
  <si>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</si>
  <si>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</si>
  <si>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</si>
  <si>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</si>
  <si>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</si>
  <si>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</si>
  <si>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</si>
  <si>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</si>
  <si>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</si>
  <si>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</si>
  <si>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</si>
  <si>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</si>
  <si>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</si>
  <si>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</si>
  <si>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</si>
  <si>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</si>
  <si>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</si>
  <si>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</si>
  <si>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</si>
  <si>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</si>
  <si>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</si>
  <si>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</si>
  <si>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</si>
  <si>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</si>
  <si>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</si>
  <si>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</si>
  <si>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</si>
  <si>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</si>
  <si>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</si>
  <si>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</si>
  <si>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</si>
  <si>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</si>
  <si>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</si>
  <si>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</si>
  <si>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</si>
  <si>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</si>
  <si>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</si>
  <si>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</si>
  <si>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</si>
  <si>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</si>
  <si>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</si>
  <si>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</si>
  <si>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</si>
  <si>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</si>
  <si>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</si>
  <si>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</si>
  <si>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</si>
  <si>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</si>
  <si>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ГБУ ДО Республики Марий Эл "СДЮСШОР по плаванию"</t>
  </si>
  <si>
    <t>Ушакова Л.Н.</t>
  </si>
  <si>
    <t>директор</t>
  </si>
  <si>
    <t>8(8362) 424522</t>
  </si>
  <si>
    <t>424000, Республика Марий Эл, г. Йошкар-Ола, ул. К.Маркса, 107-а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</si>
</sst>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614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615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710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627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616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>
        <v>2014</v>
      </c>
      <c r="AR20" s="99"/>
      <c r="AS20" s="99"/>
      <c r="AT20" s="121" t="s">
        <v>617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618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619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626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682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681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709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683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620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621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723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622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727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623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624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625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57370521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>
        <v>92.62</v>
      </c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>
        <v>88401000000</v>
      </c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48" sqref="P48:Q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699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483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598</v>
      </c>
      <c r="Q19" s="1" t="s">
        <v>599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700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7653</v>
      </c>
      <c r="Q21" s="66">
        <v>1000</v>
      </c>
    </row>
    <row r="22" spans="1:17" ht="25.5">
      <c r="A22" s="3" t="s">
        <v>600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6851</v>
      </c>
      <c r="Q22" s="66"/>
    </row>
    <row r="23" spans="1:17" ht="15.75">
      <c r="A23" s="3" t="s">
        <v>628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>
      <c r="A24" s="7" t="s">
        <v>629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962</v>
      </c>
      <c r="Q24" s="66"/>
    </row>
    <row r="25" spans="1:17" ht="15.75">
      <c r="A25" s="7" t="s">
        <v>630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4680</v>
      </c>
      <c r="Q25" s="66"/>
    </row>
    <row r="26" spans="1:17" ht="15.75">
      <c r="A26" s="7" t="s">
        <v>631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632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633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634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635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1210</v>
      </c>
      <c r="Q30" s="66"/>
    </row>
    <row r="31" spans="1:17" ht="15.75">
      <c r="A31" s="3" t="s">
        <v>601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>
      <c r="A32" s="3" t="s">
        <v>605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606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>
        <v>25</v>
      </c>
    </row>
    <row r="34" spans="1:17" ht="15.75">
      <c r="A34" s="3" t="s">
        <v>607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608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609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610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>
        <v>211</v>
      </c>
    </row>
    <row r="38" spans="1:17" ht="15.75">
      <c r="A38" s="3" t="s">
        <v>602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603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604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802</v>
      </c>
      <c r="Q40" s="66">
        <v>764</v>
      </c>
    </row>
    <row r="44" spans="1:15" s="5" customFormat="1" ht="38.25" customHeight="1">
      <c r="A44" s="165" t="s">
        <v>612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613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725</v>
      </c>
      <c r="Q45" s="163"/>
      <c r="S45" s="163" t="s">
        <v>724</v>
      </c>
      <c r="T45" s="163"/>
      <c r="U45" s="163"/>
      <c r="W45" s="33"/>
    </row>
    <row r="46" spans="16:23" s="5" customFormat="1" ht="12.75">
      <c r="P46" s="91" t="s">
        <v>531</v>
      </c>
      <c r="Q46" s="91"/>
      <c r="S46" s="91" t="s">
        <v>611</v>
      </c>
      <c r="T46" s="91"/>
      <c r="U46" s="91"/>
      <c r="W46" s="21" t="s">
        <v>532</v>
      </c>
    </row>
    <row r="47" s="5" customFormat="1" ht="12.75"/>
    <row r="48" spans="15:21" s="5" customFormat="1" ht="15.75">
      <c r="O48" s="32"/>
      <c r="P48" s="163" t="s">
        <v>726</v>
      </c>
      <c r="Q48" s="163"/>
      <c r="S48" s="164"/>
      <c r="T48" s="164"/>
      <c r="U48" s="164"/>
    </row>
    <row r="49" spans="16:21" s="5" customFormat="1" ht="12.75">
      <c r="P49" s="91" t="s">
        <v>533</v>
      </c>
      <c r="Q49" s="91"/>
      <c r="S49" s="162" t="s">
        <v>534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641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640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456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448</v>
      </c>
      <c r="P18" s="167" t="s">
        <v>457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458</v>
      </c>
      <c r="Q19" s="10" t="s">
        <v>637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461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468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469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470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471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472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473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474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475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638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639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640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492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448</v>
      </c>
      <c r="P19" s="1" t="s">
        <v>642</v>
      </c>
      <c r="Q19" s="1" t="s">
        <v>643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458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644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552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645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711</v>
      </c>
      <c r="B1" s="69"/>
      <c r="C1" s="69"/>
      <c r="D1" s="68"/>
      <c r="E1" s="69"/>
      <c r="F1" s="69"/>
      <c r="G1" s="69"/>
      <c r="H1" s="69"/>
      <c r="J1" s="70" t="s">
        <v>712</v>
      </c>
      <c r="K1" s="70"/>
      <c r="L1" s="71"/>
      <c r="M1" s="71"/>
      <c r="O1" s="70" t="s">
        <v>713</v>
      </c>
      <c r="P1" s="71"/>
    </row>
    <row r="2" spans="1:16" ht="12.75">
      <c r="A2" s="72" t="s">
        <v>714</v>
      </c>
      <c r="B2" s="72" t="s">
        <v>715</v>
      </c>
      <c r="C2" s="72" t="s">
        <v>716</v>
      </c>
      <c r="D2" s="72" t="s">
        <v>717</v>
      </c>
      <c r="E2" s="72" t="s">
        <v>718</v>
      </c>
      <c r="F2" s="72" t="s">
        <v>719</v>
      </c>
      <c r="G2" s="72" t="s">
        <v>720</v>
      </c>
      <c r="H2" s="72" t="s">
        <v>721</v>
      </c>
      <c r="J2" s="73" t="s">
        <v>722</v>
      </c>
      <c r="K2" s="73" t="s">
        <v>0</v>
      </c>
      <c r="L2" s="73" t="s">
        <v>718</v>
      </c>
      <c r="M2" s="73" t="s">
        <v>1</v>
      </c>
      <c r="O2" s="74" t="s">
        <v>2</v>
      </c>
      <c r="P2" s="74" t="s">
        <v>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24</v>
      </c>
      <c r="F3" s="75"/>
      <c r="G3" s="75"/>
      <c r="H3" s="76">
        <f>SUM(H4:H11,H12,H14,H105,H112,H114,H123,H411,H429,H432,H441)</f>
        <v>24</v>
      </c>
      <c r="J3" s="5" t="s">
        <v>4</v>
      </c>
      <c r="K3" s="5">
        <v>1</v>
      </c>
      <c r="L3" s="5" t="s">
        <v>5</v>
      </c>
      <c r="M3" s="5" t="s">
        <v>626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</v>
      </c>
      <c r="H4" s="5">
        <f>IF(LEN(P_1)&lt;&gt;0,0,1)</f>
        <v>0</v>
      </c>
      <c r="J4" s="5" t="s">
        <v>7</v>
      </c>
      <c r="K4" s="5">
        <v>2</v>
      </c>
      <c r="L4" s="5" t="s">
        <v>8</v>
      </c>
      <c r="M4" s="5" t="str">
        <f>IF(P_1=0,"Нет данных",P_1)</f>
        <v>ГБУ ДО Республики Марий Эл "СДЮСШОР по плаванию"</v>
      </c>
      <c r="O4" s="77">
        <f ca="1">TODAY()</f>
        <v>42033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9</v>
      </c>
      <c r="H5" s="5">
        <f>IF(LEN(P_2)&lt;&gt;0,0,1)</f>
        <v>0</v>
      </c>
      <c r="J5" s="5" t="s">
        <v>10</v>
      </c>
      <c r="K5" s="5">
        <v>3</v>
      </c>
      <c r="L5" s="5" t="s">
        <v>11</v>
      </c>
      <c r="M5" s="5" t="str">
        <f>IF(P_2=0,"Нет данных",P_2)</f>
        <v>424000, Республика Марий Эл, г. Йошкар-Ола, ул. К.Маркса, 107-а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</v>
      </c>
      <c r="H6" s="5">
        <f>IF(LEN(P_3)&lt;&gt;0,0,1)</f>
        <v>0</v>
      </c>
      <c r="J6" s="5" t="s">
        <v>13</v>
      </c>
      <c r="K6" s="5">
        <v>4</v>
      </c>
      <c r="L6" s="5" t="s">
        <v>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15</v>
      </c>
      <c r="H7" s="5">
        <f>IF(LEN(P_4)&lt;&gt;0,0,1)</f>
        <v>0</v>
      </c>
      <c r="J7" s="5" t="s">
        <v>16</v>
      </c>
      <c r="K7" s="5">
        <v>5</v>
      </c>
      <c r="L7" s="5" t="s">
        <v>17</v>
      </c>
      <c r="M7" s="5">
        <f>IF(P_4=0,"Нет данных",P_4)</f>
        <v>57370521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18</v>
      </c>
      <c r="H8" s="5">
        <f>IF(LEN(R_1)&lt;&gt;0,0,1)</f>
        <v>0</v>
      </c>
      <c r="J8" s="78" t="s">
        <v>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2</v>
      </c>
      <c r="F14" s="75"/>
      <c r="G14" s="75"/>
      <c r="H14" s="75">
        <f>SUM(H15:H104)</f>
        <v>2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24</v>
      </c>
      <c r="H15">
        <f>IF('Раздел 2'!P21=SUM('Раздел 2'!P22:P29),0,1)</f>
        <v>1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26</v>
      </c>
      <c r="H17">
        <f>IF('Раздел 2'!R21=SUM('Раздел 2'!R22:R29),0,1)</f>
        <v>1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100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101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102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103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104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105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106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107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108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109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110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111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112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113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114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115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116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117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118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119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120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121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122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123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124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125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126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127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128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11</v>
      </c>
      <c r="F123" s="75"/>
      <c r="G123" s="75"/>
      <c r="H123" s="75">
        <f>SUM(H124:H410)</f>
        <v>11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129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130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131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132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133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134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135</v>
      </c>
      <c r="F130" s="85"/>
      <c r="G130" s="85"/>
      <c r="H130" s="85">
        <f>IF('Раздел 6'!V21=SUM('Раздел 6'!V22,'Раздел 6'!V27,'Раздел 6'!V35,'Раздел 6'!V36),0,1)</f>
        <v>1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136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137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138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139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140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141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142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143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144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145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146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147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148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149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150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151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152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153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154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155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156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157</v>
      </c>
      <c r="F152" s="85"/>
      <c r="G152" s="85"/>
      <c r="H152" s="85">
        <f>IF('Раздел 6'!AR21=SUM('Раздел 6'!AR22,'Раздел 6'!AR27,'Раздел 6'!AR35,'Раздел 6'!AR36),0,1)</f>
        <v>1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158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159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160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161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162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164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165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166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167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168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196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197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198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199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200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201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202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203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204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205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206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207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208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209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210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211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212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213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214</v>
      </c>
      <c r="F208" s="85"/>
      <c r="G208" s="85"/>
      <c r="H208" s="85">
        <f>IF('Раздел 6'!AP27=SUM('Раздел 6'!AP28:AP34),0,1)</f>
        <v>1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215</v>
      </c>
      <c r="F209" s="85"/>
      <c r="G209" s="85"/>
      <c r="H209" s="85">
        <f>IF('Раздел 6'!AQ27=SUM('Раздел 6'!AQ28:AQ34),0,1)</f>
        <v>1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216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217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218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219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220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221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222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223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224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225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226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227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228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229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230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231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232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233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234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235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236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237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238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239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240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241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242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243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244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245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246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247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248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249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250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251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252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253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254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255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256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257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258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259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260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261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262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263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264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265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266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267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269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270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271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272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273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274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275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276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277</v>
      </c>
      <c r="F271" s="85"/>
      <c r="G271" s="85"/>
      <c r="H271" s="85">
        <f>IF('Раздел 6'!P32=SUM('Раздел 6'!AN32:AP32),0,1)</f>
        <v>1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278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279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280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281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282</v>
      </c>
      <c r="F276" s="85"/>
      <c r="G276" s="85"/>
      <c r="H276" s="85">
        <f>IF('Раздел 6'!P21&gt;=SUM('Раздел 6'!AC21,'Раздел 6'!AE21,'Раздел 6'!AG21,'Раздел 6'!AH21),0,1)</f>
        <v>1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283</v>
      </c>
      <c r="F277" s="85"/>
      <c r="G277" s="85"/>
      <c r="H277" s="85">
        <f>IF('Раздел 6'!P22&gt;=SUM('Раздел 6'!AC22,'Раздел 6'!AE22,'Раздел 6'!AG22,'Раздел 6'!AH22),0,1)</f>
        <v>1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284</v>
      </c>
      <c r="F278" s="85"/>
      <c r="G278" s="85"/>
      <c r="H278" s="85">
        <f>IF('Раздел 6'!P23&gt;=SUM('Раздел 6'!AC23,'Раздел 6'!AE23,'Раздел 6'!AG23,'Раздел 6'!AH23),0,1)</f>
        <v>1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285</v>
      </c>
      <c r="F279" s="85"/>
      <c r="G279" s="85"/>
      <c r="H279" s="85">
        <f>IF('Раздел 6'!P24&gt;=SUM('Раздел 6'!AC24,'Раздел 6'!AE24,'Раздел 6'!AG24,'Раздел 6'!AH24),0,1)</f>
        <v>1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286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287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288</v>
      </c>
      <c r="F282" s="85"/>
      <c r="G282" s="85"/>
      <c r="H282" s="85">
        <f>IF('Раздел 6'!P27&gt;=SUM('Раздел 6'!AC27,'Раздел 6'!AE27,'Раздел 6'!AG27,'Раздел 6'!AH27),0,1)</f>
        <v>1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289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290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291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292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293</v>
      </c>
      <c r="F287" s="85"/>
      <c r="G287" s="85"/>
      <c r="H287" s="85">
        <f>IF('Раздел 6'!P32&gt;=SUM('Раздел 6'!AC32,'Раздел 6'!AE32,'Раздел 6'!AG32,'Раздел 6'!AH32),0,1)</f>
        <v>1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294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295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296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297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298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299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300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301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302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303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304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305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306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307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308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309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310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311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312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313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314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315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316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317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318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319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320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321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323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324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325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326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327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328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329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330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331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332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333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334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335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336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337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338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339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340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341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342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343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344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345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346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347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348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349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350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351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352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353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354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355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356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357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358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359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360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361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362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363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364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365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366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367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368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369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370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371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372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373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374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375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376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377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378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379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380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381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382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383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384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385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386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387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388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389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390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391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392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393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394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395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396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397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398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399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400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401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402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403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404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405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406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407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408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409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410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411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412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413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414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415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416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2</v>
      </c>
      <c r="F411" s="80"/>
      <c r="G411" s="80"/>
      <c r="H411" s="80">
        <f>SUM(H412:H428)</f>
        <v>2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417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418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419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420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421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422</v>
      </c>
      <c r="H417">
        <f>IF('Раздел 7'!P56&gt;='Раздел 7'!P61,0,1)</f>
        <v>1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423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424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425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426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427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428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429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430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431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432</v>
      </c>
      <c r="H427">
        <f>IF(OR(AND('Раздел 7'!P71=0,'Раздел 7'!P63=0),AND('Раздел 7'!P71&gt;0,'Раздел 7'!P63&gt;0)),0,1)</f>
        <v>1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433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1</v>
      </c>
      <c r="F429" s="80"/>
      <c r="G429" s="80"/>
      <c r="H429" s="80">
        <f>SUM(H430:H431)</f>
        <v>1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434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435</v>
      </c>
      <c r="H431">
        <f>IF('Раздел 8'!P23=SUM('Раздел 8'!P24:P28),0,1)</f>
        <v>1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5</v>
      </c>
      <c r="F432" s="80"/>
      <c r="G432" s="80"/>
      <c r="H432" s="80">
        <f>SUM(H433:H440)</f>
        <v>5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436</v>
      </c>
      <c r="H433" s="84">
        <f>IF('Раздел 9'!P21=SUM('Раздел 9'!P22,'Раздел 9'!P31,'Раздел 9'!P38,'Раздел 9'!P39),0,1)</f>
        <v>1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437</v>
      </c>
      <c r="H434" s="84">
        <f>IF('Раздел 9'!Q21=SUM('Раздел 9'!Q22,'Раздел 9'!Q31,'Раздел 9'!Q38,'Раздел 9'!Q39),0,1)</f>
        <v>1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438</v>
      </c>
      <c r="H435" s="84">
        <f>IF('Раздел 9'!P22=SUM('Раздел 9'!P23,'Раздел 9'!P29,'Раздел 9'!P30),0,1)</f>
        <v>1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439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440</v>
      </c>
      <c r="H437" s="84">
        <f>IF('Раздел 9'!P23=SUM('Раздел 9'!P24:P28),0,1)</f>
        <v>1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441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442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443</v>
      </c>
      <c r="H440" s="84">
        <f>IF('Раздел 9'!Q31=SUM('Раздел 9'!Q32:Q37),0,1)</f>
        <v>1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2</v>
      </c>
      <c r="F441" s="75"/>
      <c r="G441" s="75"/>
      <c r="H441" s="75">
        <f>SUM(H442:H445)</f>
        <v>2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446</v>
      </c>
      <c r="H442">
        <f>IF('Раздел 5'!P26&lt;=SUM('Раздел 2'!R21,'Раздел 3'!Q21),0,1)</f>
        <v>1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444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445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163</v>
      </c>
      <c r="H445">
        <f>IF('Раздел 8'!P23-'Раздел 8'!P29=SUM('Раздел 9'!Q21,'Раздел 9'!Q40),0,1)</f>
        <v>1</v>
      </c>
    </row>
    <row r="446" ht="12.75">
      <c r="A446" s="78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478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447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449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450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451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452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453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454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455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R26" sqref="R26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480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481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456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448</v>
      </c>
      <c r="P17" s="156" t="s">
        <v>464</v>
      </c>
      <c r="Q17" s="156"/>
      <c r="R17" s="156" t="s">
        <v>457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458</v>
      </c>
      <c r="Q18" s="156" t="s">
        <v>467</v>
      </c>
      <c r="R18" s="156" t="s">
        <v>458</v>
      </c>
      <c r="S18" s="156" t="s">
        <v>459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466</v>
      </c>
      <c r="T19" s="1" t="s">
        <v>465</v>
      </c>
      <c r="U19" s="1" t="s">
        <v>689</v>
      </c>
      <c r="V19" s="1" t="s">
        <v>460</v>
      </c>
      <c r="W19" s="1" t="s">
        <v>646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461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>
      <c r="A22" s="7" t="s">
        <v>468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469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470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471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472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</v>
      </c>
      <c r="Q26" s="8"/>
      <c r="R26" s="8">
        <v>800</v>
      </c>
      <c r="S26" s="8"/>
      <c r="T26" s="8"/>
      <c r="U26" s="8"/>
      <c r="V26" s="8"/>
      <c r="W26" s="8"/>
    </row>
    <row r="27" spans="1:23" ht="15.75">
      <c r="A27" s="7" t="s">
        <v>473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474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475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462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463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2" sqref="P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685</v>
      </c>
      <c r="O17" s="152"/>
      <c r="P17" s="152"/>
      <c r="Q17" s="152"/>
      <c r="R17" s="152"/>
      <c r="S17" s="152"/>
      <c r="T17" s="152"/>
    </row>
    <row r="18" spans="15:20" ht="12.75">
      <c r="O18" s="157" t="s">
        <v>482</v>
      </c>
      <c r="P18" s="157"/>
      <c r="Q18" s="157"/>
      <c r="R18" s="157"/>
      <c r="S18" s="157"/>
      <c r="T18" s="157"/>
    </row>
    <row r="19" spans="14:20" ht="76.5">
      <c r="N19" s="64"/>
      <c r="O19" s="10" t="s">
        <v>448</v>
      </c>
      <c r="P19" s="10" t="s">
        <v>476</v>
      </c>
      <c r="Q19" s="10" t="s">
        <v>477</v>
      </c>
      <c r="R19" s="10" t="s">
        <v>690</v>
      </c>
      <c r="S19" s="10" t="s">
        <v>704</v>
      </c>
      <c r="T19" s="10" t="s">
        <v>648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458</v>
      </c>
      <c r="O21" s="55">
        <v>1</v>
      </c>
      <c r="P21" s="8">
        <v>0</v>
      </c>
      <c r="Q21" s="8">
        <v>0</v>
      </c>
      <c r="R21" s="8"/>
      <c r="S21" s="8"/>
      <c r="T21" s="8"/>
    </row>
    <row r="22" spans="14:20" ht="15.75">
      <c r="N22" s="64" t="s">
        <v>647</v>
      </c>
      <c r="O22" s="31">
        <v>2</v>
      </c>
      <c r="P22" s="8">
        <v>0</v>
      </c>
      <c r="Q22" s="8">
        <v>0</v>
      </c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684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483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484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485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486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487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489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490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691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488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1" sqref="Q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497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498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448</v>
      </c>
      <c r="P18" s="156" t="s">
        <v>493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494</v>
      </c>
      <c r="Q19" s="1" t="s">
        <v>495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692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693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504</v>
      </c>
      <c r="Q22" s="8">
        <v>181</v>
      </c>
    </row>
    <row r="23" spans="1:17" ht="15.75">
      <c r="A23" s="7" t="s">
        <v>694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266</v>
      </c>
      <c r="Q23" s="8">
        <v>75</v>
      </c>
    </row>
    <row r="24" spans="1:17" ht="15.75">
      <c r="A24" s="7" t="s">
        <v>695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26</v>
      </c>
      <c r="Q24" s="8">
        <v>15</v>
      </c>
    </row>
    <row r="25" spans="1:17" ht="15.75">
      <c r="A25" s="7" t="s">
        <v>696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4</v>
      </c>
      <c r="Q25" s="8">
        <v>0</v>
      </c>
    </row>
    <row r="26" spans="1:17" ht="15.75">
      <c r="A26" s="7" t="s">
        <v>496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800</v>
      </c>
      <c r="Q26" s="8">
        <v>271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zoomScalePageLayoutView="0" workbookViewId="0" topLeftCell="V15">
      <selection activeCell="AQ27" sqref="AQ27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686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550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448</v>
      </c>
      <c r="P17" s="156" t="s">
        <v>499</v>
      </c>
      <c r="Q17" s="156" t="s">
        <v>500</v>
      </c>
      <c r="R17" s="159" t="s">
        <v>548</v>
      </c>
      <c r="S17" s="156" t="s">
        <v>708</v>
      </c>
      <c r="T17" s="156" t="s">
        <v>501</v>
      </c>
      <c r="U17" s="156"/>
      <c r="V17" s="156"/>
      <c r="W17" s="156"/>
      <c r="X17" s="156"/>
      <c r="Y17" s="156"/>
      <c r="Z17" s="156"/>
      <c r="AA17" s="156" t="s">
        <v>502</v>
      </c>
      <c r="AB17" s="156"/>
      <c r="AC17" s="156" t="s">
        <v>503</v>
      </c>
      <c r="AD17" s="156"/>
      <c r="AE17" s="156"/>
      <c r="AF17" s="156"/>
      <c r="AG17" s="156"/>
      <c r="AH17" s="156"/>
      <c r="AI17" s="156" t="s">
        <v>650</v>
      </c>
      <c r="AJ17" s="156"/>
      <c r="AK17" s="156"/>
      <c r="AL17" s="156"/>
      <c r="AM17" s="156"/>
      <c r="AN17" s="156" t="s">
        <v>649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504</v>
      </c>
      <c r="U18" s="156"/>
      <c r="V18" s="156" t="s">
        <v>505</v>
      </c>
      <c r="W18" s="156" t="s">
        <v>506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507</v>
      </c>
      <c r="U19" s="1" t="s">
        <v>508</v>
      </c>
      <c r="V19" s="156"/>
      <c r="W19" s="1" t="s">
        <v>509</v>
      </c>
      <c r="X19" s="1" t="s">
        <v>510</v>
      </c>
      <c r="Y19" s="1" t="s">
        <v>511</v>
      </c>
      <c r="Z19" s="1" t="s">
        <v>512</v>
      </c>
      <c r="AA19" s="1" t="s">
        <v>494</v>
      </c>
      <c r="AB19" s="1" t="s">
        <v>537</v>
      </c>
      <c r="AC19" s="1" t="s">
        <v>513</v>
      </c>
      <c r="AD19" s="1" t="s">
        <v>535</v>
      </c>
      <c r="AE19" s="1" t="s">
        <v>514</v>
      </c>
      <c r="AF19" s="1" t="s">
        <v>536</v>
      </c>
      <c r="AG19" s="1" t="s">
        <v>515</v>
      </c>
      <c r="AH19" s="1" t="s">
        <v>516</v>
      </c>
      <c r="AI19" s="1" t="s">
        <v>517</v>
      </c>
      <c r="AJ19" s="1" t="s">
        <v>518</v>
      </c>
      <c r="AK19" s="1" t="s">
        <v>519</v>
      </c>
      <c r="AL19" s="1" t="s">
        <v>520</v>
      </c>
      <c r="AM19" s="1" t="s">
        <v>697</v>
      </c>
      <c r="AN19" s="1" t="s">
        <v>549</v>
      </c>
      <c r="AO19" s="1" t="s">
        <v>521</v>
      </c>
      <c r="AP19" s="1" t="s">
        <v>652</v>
      </c>
      <c r="AQ19" s="1" t="s">
        <v>651</v>
      </c>
      <c r="AR19" s="1" t="s">
        <v>698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538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18</v>
      </c>
      <c r="Q21" s="8"/>
      <c r="R21" s="8">
        <v>15</v>
      </c>
      <c r="S21" s="8">
        <v>14</v>
      </c>
      <c r="T21" s="8">
        <v>1</v>
      </c>
      <c r="U21" s="8">
        <v>17</v>
      </c>
      <c r="V21" s="8">
        <v>2</v>
      </c>
      <c r="W21" s="8">
        <v>6</v>
      </c>
      <c r="X21" s="8">
        <v>9</v>
      </c>
      <c r="Y21" s="8">
        <v>1</v>
      </c>
      <c r="Z21" s="8">
        <v>2</v>
      </c>
      <c r="AA21" s="8">
        <v>3</v>
      </c>
      <c r="AB21" s="8">
        <v>2</v>
      </c>
      <c r="AC21" s="8">
        <v>11</v>
      </c>
      <c r="AD21" s="8">
        <v>11</v>
      </c>
      <c r="AE21" s="8">
        <v>6</v>
      </c>
      <c r="AF21" s="8">
        <v>6</v>
      </c>
      <c r="AG21" s="8"/>
      <c r="AH21" s="8">
        <v>18</v>
      </c>
      <c r="AI21" s="8">
        <v>1</v>
      </c>
      <c r="AJ21" s="8">
        <v>3</v>
      </c>
      <c r="AK21" s="8">
        <v>7</v>
      </c>
      <c r="AL21" s="8">
        <v>3</v>
      </c>
      <c r="AM21" s="8">
        <v>4</v>
      </c>
      <c r="AN21" s="8">
        <v>1</v>
      </c>
      <c r="AO21" s="8">
        <v>7</v>
      </c>
      <c r="AP21" s="8">
        <v>10</v>
      </c>
      <c r="AQ21" s="8">
        <v>2</v>
      </c>
      <c r="AR21" s="8">
        <v>1</v>
      </c>
    </row>
    <row r="22" spans="1:44" ht="30" customHeight="1">
      <c r="A22" s="7" t="s">
        <v>522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>
        <v>2</v>
      </c>
      <c r="S22" s="8">
        <v>2</v>
      </c>
      <c r="T22" s="8"/>
      <c r="U22" s="8">
        <v>2</v>
      </c>
      <c r="V22" s="8">
        <v>2</v>
      </c>
      <c r="W22" s="8">
        <v>2</v>
      </c>
      <c r="X22" s="8"/>
      <c r="Y22" s="8"/>
      <c r="Z22" s="8"/>
      <c r="AA22" s="8"/>
      <c r="AB22" s="8"/>
      <c r="AC22" s="8">
        <v>2</v>
      </c>
      <c r="AD22" s="8">
        <v>2</v>
      </c>
      <c r="AE22" s="8"/>
      <c r="AF22" s="8"/>
      <c r="AG22" s="8"/>
      <c r="AH22" s="8">
        <v>2</v>
      </c>
      <c r="AI22" s="8"/>
      <c r="AJ22" s="8"/>
      <c r="AK22" s="8"/>
      <c r="AL22" s="8"/>
      <c r="AM22" s="8">
        <v>2</v>
      </c>
      <c r="AN22" s="8"/>
      <c r="AO22" s="8"/>
      <c r="AP22" s="8">
        <v>2</v>
      </c>
      <c r="AQ22" s="8">
        <v>1</v>
      </c>
      <c r="AR22" s="8">
        <v>1</v>
      </c>
    </row>
    <row r="23" spans="1:44" ht="30" customHeight="1">
      <c r="A23" s="7" t="s">
        <v>539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>
        <v>1</v>
      </c>
      <c r="X23" s="8"/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>
        <v>1</v>
      </c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19.5" customHeight="1">
      <c r="A24" s="7" t="s">
        <v>540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>
        <v>1</v>
      </c>
      <c r="W24" s="8">
        <v>1</v>
      </c>
      <c r="X24" s="8"/>
      <c r="Y24" s="8"/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>
        <v>1</v>
      </c>
      <c r="AI24" s="8"/>
      <c r="AJ24" s="8"/>
      <c r="AK24" s="8"/>
      <c r="AL24" s="8"/>
      <c r="AM24" s="8">
        <v>1</v>
      </c>
      <c r="AN24" s="8"/>
      <c r="AO24" s="8"/>
      <c r="AP24" s="8">
        <v>1</v>
      </c>
      <c r="AQ24" s="8"/>
      <c r="AR24" s="8"/>
    </row>
    <row r="25" spans="1:44" ht="19.5" customHeight="1">
      <c r="A25" s="7" t="s">
        <v>523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524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541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16</v>
      </c>
      <c r="Q27" s="8"/>
      <c r="R27" s="8">
        <v>13</v>
      </c>
      <c r="S27" s="8">
        <v>12</v>
      </c>
      <c r="T27" s="8">
        <v>1</v>
      </c>
      <c r="U27" s="8">
        <v>15</v>
      </c>
      <c r="V27" s="8">
        <v>2</v>
      </c>
      <c r="W27" s="8">
        <v>4</v>
      </c>
      <c r="X27" s="8">
        <v>9</v>
      </c>
      <c r="Y27" s="8">
        <v>1</v>
      </c>
      <c r="Z27" s="8">
        <v>2</v>
      </c>
      <c r="AA27" s="8">
        <v>3</v>
      </c>
      <c r="AB27" s="8">
        <v>2</v>
      </c>
      <c r="AC27" s="8">
        <v>9</v>
      </c>
      <c r="AD27" s="8">
        <v>9</v>
      </c>
      <c r="AE27" s="8">
        <v>6</v>
      </c>
      <c r="AF27" s="8">
        <v>6</v>
      </c>
      <c r="AG27" s="8"/>
      <c r="AH27" s="8">
        <v>16</v>
      </c>
      <c r="AI27" s="8">
        <v>1</v>
      </c>
      <c r="AJ27" s="8">
        <v>3</v>
      </c>
      <c r="AK27" s="8">
        <v>7</v>
      </c>
      <c r="AL27" s="8">
        <v>3</v>
      </c>
      <c r="AM27" s="8">
        <v>2</v>
      </c>
      <c r="AN27" s="8">
        <v>1</v>
      </c>
      <c r="AO27" s="8">
        <v>7</v>
      </c>
      <c r="AP27" s="8">
        <v>8</v>
      </c>
      <c r="AQ27" s="8">
        <v>1</v>
      </c>
      <c r="AR27" s="8">
        <v>1</v>
      </c>
    </row>
    <row r="28" spans="1:44" ht="30" customHeight="1">
      <c r="A28" s="24" t="s">
        <v>542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543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544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525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545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16</v>
      </c>
      <c r="Q32" s="8"/>
      <c r="R32" s="8">
        <v>13</v>
      </c>
      <c r="S32" s="8">
        <v>12</v>
      </c>
      <c r="T32" s="8">
        <v>1</v>
      </c>
      <c r="U32" s="8">
        <v>15</v>
      </c>
      <c r="V32" s="8">
        <v>2</v>
      </c>
      <c r="W32" s="8">
        <v>4</v>
      </c>
      <c r="X32" s="8">
        <v>9</v>
      </c>
      <c r="Y32" s="8">
        <v>1</v>
      </c>
      <c r="Z32" s="8">
        <v>2</v>
      </c>
      <c r="AA32" s="8">
        <v>3</v>
      </c>
      <c r="AB32" s="8">
        <v>2</v>
      </c>
      <c r="AC32" s="8">
        <v>9</v>
      </c>
      <c r="AD32" s="8">
        <v>9</v>
      </c>
      <c r="AE32" s="8">
        <v>6</v>
      </c>
      <c r="AF32" s="8">
        <v>6</v>
      </c>
      <c r="AG32" s="8"/>
      <c r="AH32" s="8">
        <v>16</v>
      </c>
      <c r="AI32" s="8">
        <v>1</v>
      </c>
      <c r="AJ32" s="8">
        <v>3</v>
      </c>
      <c r="AK32" s="8">
        <v>7</v>
      </c>
      <c r="AL32" s="8">
        <v>3</v>
      </c>
      <c r="AM32" s="8">
        <v>2</v>
      </c>
      <c r="AN32" s="8">
        <v>1</v>
      </c>
      <c r="AO32" s="8">
        <v>7</v>
      </c>
      <c r="AP32" s="8">
        <v>10</v>
      </c>
      <c r="AQ32" s="8">
        <v>2</v>
      </c>
      <c r="AR32" s="8">
        <v>1</v>
      </c>
    </row>
    <row r="33" spans="1:44" ht="19.5" customHeight="1">
      <c r="A33" s="25" t="s">
        <v>546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526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547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527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3" ht="60" customHeight="1">
      <c r="A37" s="17" t="s">
        <v>551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528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529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530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705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706</v>
      </c>
      <c r="O42" s="18">
        <v>22</v>
      </c>
      <c r="P42" s="86">
        <v>2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0">
      <selection activeCell="P22" sqref="P22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707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654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492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552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553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0</v>
      </c>
    </row>
    <row r="22" spans="1:16" ht="15.75">
      <c r="A22" s="7" t="s">
        <v>554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0</v>
      </c>
    </row>
    <row r="23" spans="1:16" ht="15.75">
      <c r="A23" s="7" t="s">
        <v>655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555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656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657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556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557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558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559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560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658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659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561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562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660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563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564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565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661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662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566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567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568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567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569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570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0</v>
      </c>
    </row>
    <row r="48" spans="1:16" ht="15.75">
      <c r="A48" s="7" t="s">
        <v>571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572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0</v>
      </c>
    </row>
    <row r="50" spans="1:16" ht="15.75">
      <c r="A50" s="7" t="s">
        <v>663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701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573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664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665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574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666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0</v>
      </c>
    </row>
    <row r="57" spans="1:16" ht="25.5">
      <c r="A57" s="7" t="s">
        <v>575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576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667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668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669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3</v>
      </c>
    </row>
    <row r="62" spans="1:16" ht="25.5">
      <c r="A62" s="7" t="s">
        <v>670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3</v>
      </c>
    </row>
    <row r="63" spans="1:16" ht="15.75">
      <c r="A63" s="7" t="s">
        <v>577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578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579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580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671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672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673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674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675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0</v>
      </c>
    </row>
    <row r="72" spans="1:16" ht="25.5">
      <c r="A72" s="7" t="s">
        <v>676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581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582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677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583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678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584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0</v>
      </c>
    </row>
    <row r="79" spans="1:16" ht="15.75">
      <c r="A79" s="7" t="s">
        <v>585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586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679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0</v>
      </c>
    </row>
    <row r="82" spans="1:16" ht="15.75">
      <c r="A82" s="7" t="s">
        <v>702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587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588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680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703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3" sqref="P23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687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448</v>
      </c>
      <c r="P19" s="1" t="s">
        <v>688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8653</v>
      </c>
    </row>
    <row r="22" spans="1:16" ht="15.75">
      <c r="A22" s="7" t="s">
        <v>590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6851</v>
      </c>
    </row>
    <row r="23" spans="1:16" ht="15.75">
      <c r="A23" s="7" t="s">
        <v>591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1802</v>
      </c>
    </row>
    <row r="24" spans="1:16" ht="25.5">
      <c r="A24" s="7" t="s">
        <v>592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593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594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595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596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653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2015-01-26T13:06:05Z</cp:lastPrinted>
  <dcterms:created xsi:type="dcterms:W3CDTF">2009-09-17T07:17:02Z</dcterms:created>
  <dcterms:modified xsi:type="dcterms:W3CDTF">2015-01-29T09:02:02Z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